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00 Feature Map" sheetId="1" r:id="rId1"/>
    <sheet name="01 Typed Accessors" sheetId="2" r:id="rId2"/>
    <sheet name="02 Sub Row Expansion" sheetId="3" r:id="rId3"/>
    <sheet name="03 Formula DSL" sheetId="4" r:id="rId4"/>
    <sheet name="04 Summary Rows" sheetId="5" r:id="rId5"/>
    <sheet name="05 Dynamic Columns" sheetId="6" r:id="rId6"/>
    <sheet name="06 Badges Checkboxes" sheetId="7" r:id="rId7"/>
    <sheet name="07 Hyperlinks" sheetId="8" r:id="rId8"/>
    <sheet name="08 Sparklines" sheetId="9" r:id="rId9"/>
    <sheet name="09 Images Media" sheetId="10" r:id="rId10"/>
    <sheet name="10 Data Validation" sheetId="11" r:id="rId11"/>
    <sheet name="11 Protected Inputs" sheetId="12" r:id="rId12"/>
    <sheet name="12 Native Excel Table" sheetId="13" r:id="rId13"/>
    <sheet name="13 Layout Controls" sheetId="14" r:id="rId14"/>
  </sheets>
  <calcPr calcMode="auto" fullCalcOnLoad="1" forceFullCalc="1"/>
</workbook>
</file>

<file path=xl/sharedStrings.xml><?xml version="1.0" encoding="utf-8"?>
<sst xmlns="http://schemas.openxmlformats.org/spreadsheetml/2006/main" count="209" uniqueCount="209">
  <si>
    <t>Kitchen Sink Feature Map</t>
  </si>
  <si>
    <t>Track</t>
  </si>
  <si>
    <t>Feature</t>
  </si>
  <si>
    <t>Workbook Tab</t>
  </si>
  <si>
    <t>What To Inspect</t>
  </si>
  <si>
    <t>API Surface</t>
  </si>
  <si>
    <t>Buffered</t>
  </si>
  <si>
    <t>Streaming</t>
  </si>
  <si>
    <t>Schema</t>
  </si>
  <si>
    <t>Typed accessors</t>
  </si>
  <si>
    <t>01 Typed Accessors</t>
  </si>
  <si>
    <t>Typed row-shape accessors and derived values without cell coordinates.</t>
  </si>
  <si>
    <t>accessor, dot paths, callbacks, defaultValue, autoWidth</t>
  </si>
  <si>
    <t>Sub-row expansion</t>
  </si>
  <si>
    <t>02 Sub Row Expansion</t>
  </si>
  <si>
    <t>Nested line items expand into physical rows while parent cells merge.</t>
  </si>
  <si>
    <t>array-valued accessors, merged parent cells</t>
  </si>
  <si>
    <t>Formula</t>
  </si>
  <si>
    <t>Formula DSL</t>
  </si>
  <si>
    <t>03 Formula DSL</t>
  </si>
  <si>
    <t>Column-ID formulas replace fragile A1 string math.</t>
  </si>
  <si>
    <t>refs.column(), fx.round(), fx.safeDiv(), conditionalStyle</t>
  </si>
  <si>
    <t>Summary rows</t>
  </si>
  <si>
    <t>04 Summary Rows</t>
  </si>
  <si>
    <t>Footer formulas and reducers align automatically across the schema.</t>
  </si>
  <si>
    <t>summary.formula(), summary.cell(), summary.label()</t>
  </si>
  <si>
    <t>Dynamic columns</t>
  </si>
  <si>
    <t>05 Dynamic Columns</t>
  </si>
  <si>
    <t>Runtime region columns still participate in typed totals.</t>
  </si>
  <si>
    <t>dynamic(), typed schema context, refs.dynamic()</t>
  </si>
  <si>
    <t>Renderer</t>
  </si>
  <si>
    <t>Badges and checkboxes</t>
  </si>
  <si>
    <t>06 Badges Checkboxes</t>
  </si>
  <si>
    <t>Status labels and boolean checks are ordinary styled cells.</t>
  </si>
  <si>
    <t>type: badge, type: checkbox</t>
  </si>
  <si>
    <t>Hyperlinks</t>
  </si>
  <si>
    <t>07 Hyperlinks</t>
  </si>
  <si>
    <t>External links, mailto links, and workbook-internal jumps.</t>
  </si>
  <si>
    <t>type: hyperlink, target, tooltip</t>
  </si>
  <si>
    <t>Sparklines</t>
  </si>
  <si>
    <t>08 Sparklines</t>
  </si>
  <si>
    <t>Tiny trend charts driven by typed source columns.</t>
  </si>
  <si>
    <t>type: sparkline, grouped sources, line/column/win-loss</t>
  </si>
  <si>
    <t>Images and media</t>
  </si>
  <si>
    <t>09 Images Media</t>
  </si>
  <si>
    <t>Embedded media and URL-backed IMAGE formulas side by side.</t>
  </si>
  <si>
    <t>type: image, source: bytes, source: url</t>
  </si>
  <si>
    <t>Workflow</t>
  </si>
  <si>
    <t>Data validation</t>
  </si>
  <si>
    <t>10 Data Validation</t>
  </si>
  <si>
    <t>Native Excel validation rules are declared in the schema.</t>
  </si>
  <si>
    <t>validation list, integer, date, prompt, error</t>
  </si>
  <si>
    <t>Protected inputs</t>
  </si>
  <si>
    <t>11 Protected Inputs</t>
  </si>
  <si>
    <t>End-user inputs stay editable while formulas remain protected.</t>
  </si>
  <si>
    <t>sheet protection, locked cells, unlocked inputs, hidden formulas</t>
  </si>
  <si>
    <t>Workbook</t>
  </si>
  <si>
    <t>Native Excel table</t>
  </si>
  <si>
    <t>12 Native Excel Table</t>
  </si>
  <si>
    <t>Real Excel table objects with filter-aware totals.</t>
  </si>
  <si>
    <t>mode: excel-table, autoFilter, totalsRow, table styles</t>
  </si>
  <si>
    <t>Layout</t>
  </si>
  <si>
    <t>Layout controls</t>
  </si>
  <si>
    <t>13 Layout Controls</t>
  </si>
  <si>
    <t>Multiple focused tables are composed on one sheet from one schema.</t>
  </si>
  <si>
    <t>tablesPerRow, select.include, select.exclude, freezePane</t>
  </si>
  <si>
    <t>Typed Accessors, Defaults, and Widths</t>
  </si>
  <si>
    <t>Account</t>
  </si>
  <si>
    <t>Owner</t>
  </si>
  <si>
    <t>Owner Contact</t>
  </si>
  <si>
    <t>Tier</t>
  </si>
  <si>
    <t>ARR</t>
  </si>
  <si>
    <t>Renewal</t>
  </si>
  <si>
    <t>Notes</t>
  </si>
  <si>
    <t>Acme Manufacturing</t>
  </si>
  <si>
    <t>Maya Chen</t>
  </si>
  <si>
    <t>Maya Chen &lt;maya.chen@example.com&gt;</t>
  </si>
  <si>
    <t>Enterprise</t>
  </si>
  <si>
    <t>Board-visible renewal, expansion in procurement</t>
  </si>
  <si>
    <t>Bluebird Health</t>
  </si>
  <si>
    <t>Noah Patel</t>
  </si>
  <si>
    <t>Noah Patel &lt;noah.patel@example.com&gt;</t>
  </si>
  <si>
    <t>Growth</t>
  </si>
  <si>
    <t>No note</t>
  </si>
  <si>
    <t>Cinder Labs</t>
  </si>
  <si>
    <t>Lena Ortiz</t>
  </si>
  <si>
    <t>Lena Ortiz &lt;lena.ortiz@example.com&gt;</t>
  </si>
  <si>
    <t>Starter</t>
  </si>
  <si>
    <t>Self-serve expansion candidate</t>
  </si>
  <si>
    <t>Nested Orders Expanded Into Physical Rows</t>
  </si>
  <si>
    <t>Order</t>
  </si>
  <si>
    <t>Customer</t>
  </si>
  <si>
    <t>SKU</t>
  </si>
  <si>
    <t>Description</t>
  </si>
  <si>
    <t>Qty</t>
  </si>
  <si>
    <t>Unit Price</t>
  </si>
  <si>
    <t>Line Total</t>
  </si>
  <si>
    <t>Shipped</t>
  </si>
  <si>
    <t>ORD-1001</t>
  </si>
  <si>
    <t>AX-100</t>
  </si>
  <si>
    <t>Assembly node kit</t>
  </si>
  <si>
    <t>SUP-11</t>
  </si>
  <si>
    <t>Premium support extension</t>
  </si>
  <si>
    <t>ORD-1002</t>
  </si>
  <si>
    <t>LIC-24</t>
  </si>
  <si>
    <t>Workspace license</t>
  </si>
  <si>
    <t>MIG-08</t>
  </si>
  <si>
    <t>Migration workshop</t>
  </si>
  <si>
    <t>TRN-04</t>
  </si>
  <si>
    <t>Enablement training</t>
  </si>
  <si>
    <t>TOTAL</t>
  </si>
  <si>
    <t>Typed Formula DSL</t>
  </si>
  <si>
    <t>Product</t>
  </si>
  <si>
    <t>Discount</t>
  </si>
  <si>
    <t>Seats</t>
  </si>
  <si>
    <t>Activated</t>
  </si>
  <si>
    <t>Gross</t>
  </si>
  <si>
    <t>Net</t>
  </si>
  <si>
    <t>Utilization</t>
  </si>
  <si>
    <t>Review</t>
  </si>
  <si>
    <t>Retail POS device</t>
  </si>
  <si>
    <t>Summary Formulas and Reducers</t>
  </si>
  <si>
    <t>Region</t>
  </si>
  <si>
    <t>Revenue</t>
  </si>
  <si>
    <t>Cost</t>
  </si>
  <si>
    <t>Margin</t>
  </si>
  <si>
    <t>Health</t>
  </si>
  <si>
    <t>Closed</t>
  </si>
  <si>
    <t>EMEA</t>
  </si>
  <si>
    <t>AMER</t>
  </si>
  <si>
    <t>APAC</t>
  </si>
  <si>
    <t>Delta Retail Group</t>
  </si>
  <si>
    <t>AVERAGE / DISTINCT</t>
  </si>
  <si>
    <t>3 regions</t>
  </si>
  <si>
    <t>Territory</t>
  </si>
  <si>
    <t>Manager</t>
  </si>
  <si>
    <t>Quarter</t>
  </si>
  <si>
    <t>Regional Total</t>
  </si>
  <si>
    <t>Regional Avg</t>
  </si>
  <si>
    <t>North America</t>
  </si>
  <si>
    <t>Evan Brooks</t>
  </si>
  <si>
    <t>Q1</t>
  </si>
  <si>
    <t>Europe</t>
  </si>
  <si>
    <t>Mira Weiss</t>
  </si>
  <si>
    <t>Asia Pacific</t>
  </si>
  <si>
    <t>Hana Sato</t>
  </si>
  <si>
    <t>Badge and Checkbox Renderers</t>
  </si>
  <si>
    <t>Status</t>
  </si>
  <si>
    <t>Priority</t>
  </si>
  <si>
    <t>Launch</t>
  </si>
  <si>
    <t>Billing</t>
  </si>
  <si>
    <t>Live</t>
  </si>
  <si>
    <t>High</t>
  </si>
  <si>
    <t>Medium</t>
  </si>
  <si>
    <t/>
  </si>
  <si>
    <t>At risk</t>
  </si>
  <si>
    <t>External, Email, and Internal Hyperlinks</t>
  </si>
  <si>
    <t>Customer Record</t>
  </si>
  <si>
    <t>Email</t>
  </si>
  <si>
    <t>Internal Jump</t>
  </si>
  <si>
    <t>ops@acme.example</t>
  </si>
  <si>
    <t>INV-1001</t>
  </si>
  <si>
    <t>finance@bluebird.example</t>
  </si>
  <si>
    <t>INV-1002</t>
  </si>
  <si>
    <t>team@cinder.example</t>
  </si>
  <si>
    <t>INV-1003</t>
  </si>
  <si>
    <t>Sparkline Renderer Variants</t>
  </si>
  <si>
    <t>Monthly Revenue</t>
  </si>
  <si>
    <t>MoM Delta</t>
  </si>
  <si>
    <t>Segment</t>
  </si>
  <si>
    <t>Jan</t>
  </si>
  <si>
    <t>Feb</t>
  </si>
  <si>
    <t>Mar</t>
  </si>
  <si>
    <t>Apr</t>
  </si>
  <si>
    <t>May</t>
  </si>
  <si>
    <t>Jun</t>
  </si>
  <si>
    <t>Line</t>
  </si>
  <si>
    <t>Column</t>
  </si>
  <si>
    <t>Win/Loss</t>
  </si>
  <si>
    <t>Risk</t>
  </si>
  <si>
    <t>Embedded Bytes vs URL Image Formulas</t>
  </si>
  <si>
    <t>Embedded</t>
  </si>
  <si>
    <t>URL Image</t>
  </si>
  <si>
    <t>Category</t>
  </si>
  <si>
    <t>Listed</t>
  </si>
  <si>
    <t>Price</t>
  </si>
  <si>
    <t>BK-1024</t>
  </si>
  <si>
    <t>Atlas Field Backpack</t>
  </si>
  <si>
    <t>Bags</t>
  </si>
  <si>
    <t>EL-2088</t>
  </si>
  <si>
    <t>Pulse USB-C Dock</t>
  </si>
  <si>
    <t>Electronics</t>
  </si>
  <si>
    <t>HM-4310</t>
  </si>
  <si>
    <t>Northstar Desk Lamp</t>
  </si>
  <si>
    <t>Home</t>
  </si>
  <si>
    <t>Low stock</t>
  </si>
  <si>
    <t>Native Excel Validation Rules</t>
  </si>
  <si>
    <t>Amount</t>
  </si>
  <si>
    <t>Start Date</t>
  </si>
  <si>
    <t>active</t>
  </si>
  <si>
    <t>draft</t>
  </si>
  <si>
    <t>archived</t>
  </si>
  <si>
    <t>Editable Inputs, Locked Logic</t>
  </si>
  <si>
    <t>Requested Budget</t>
  </si>
  <si>
    <t>Approved Budget</t>
  </si>
  <si>
    <t>Units</t>
  </si>
  <si>
    <t>-</t>
  </si>
  <si>
    <t>Executive View</t>
  </si>
  <si>
    <t>Operations View</t>
  </si>
</sst>
</file>

<file path=xl/styles.xml><?xml version="1.0" encoding="utf-8"?>
<styleSheet xmlns="http://schemas.openxmlformats.org/spreadsheetml/2006/main">
  <numFmts count="6">
    <numFmt numFmtId="164" formatCode="&quot;☑&quot;;;&quot;☐&quot;;&quot;&quot;"/>
    <numFmt numFmtId="165" formatCode="&quot;$&quot;#,##0"/>
    <numFmt numFmtId="166" formatCode="yyyy-mm-dd"/>
    <numFmt numFmtId="167" formatCode="0%"/>
    <numFmt numFmtId="168" formatCode="0.0%"/>
    <numFmt numFmtId="169" formatCode="&quot;☑&quot;;;&quot;☐&quot;;&quot;N/A&quot;"/>
  </numFmts>
  <fonts count="15">
    <font>
      <sz val="11"/>
      <name val="Calibri"/>
    </font>
    <font>
      <b/>
      <color rgb="FF0F172A"/>
    </font>
    <font>
      <b/>
      <color rgb="FFFFFFFF"/>
    </font>
    <font>
      <b/>
      <color rgb="FF1D4ED8"/>
    </font>
    <font>
      <u/>
      <color rgb="FF0563C1"/>
    </font>
    <font>
      <b/>
      <color rgb="FF166534"/>
    </font>
    <font>
      <b/>
      <color rgb="FF0369A1"/>
    </font>
    <font>
      <b/>
      <color rgb="FFBE185D"/>
    </font>
    <font>
      <b/>
      <color rgb="FF92400E"/>
    </font>
    <font>
      <b/>
      <color rgb="FF7E22CE"/>
    </font>
    <font>
      <b/>
      <color rgb="FF334155"/>
    </font>
    <font>
      <b/>
      <color rgb="FF1E3A8A"/>
    </font>
    <font>
      <b/>
    </font>
    <font>
      <b/>
      <color rgb="FF9A3412"/>
    </font>
    <font>
      <b/>
      <color rgb="FF991B1B"/>
    </font>
  </fonts>
  <fills count="15">
    <fill>
      <patternFill patternType="none"/>
    </fill>
    <fill>
      <patternFill patternType="solid">
        <fgColor rgb="FFCCCCCC"/>
        <bgColor indexed="64"/>
      </patternFill>
    </fill>
    <fill>
      <patternFill patternType="solid">
        <fgColor rgb="FFE0F2FE"/>
        <bgColor indexed="64"/>
      </patternFill>
    </fill>
    <fill>
      <patternFill patternType="solid">
        <fgColor rgb="FF0F172A"/>
        <bgColor indexed="64"/>
      </patternFill>
    </fill>
    <fill>
      <patternFill patternType="solid">
        <fgColor rgb="FFDBEAFE"/>
        <bgColor indexed="64"/>
      </patternFill>
    </fill>
    <fill>
      <patternFill patternType="none"/>
    </fill>
    <fill>
      <patternFill patternType="solid">
        <fgColor rgb="FFDCFCE7"/>
        <bgColor indexed="64"/>
      </patternFill>
    </fill>
    <fill>
      <patternFill patternType="solid">
        <fgColor rgb="FFFCE7F3"/>
        <bgColor indexed="64"/>
      </patternFill>
    </fill>
    <fill>
      <patternFill patternType="solid">
        <fgColor rgb="FFFEF3C7"/>
        <bgColor indexed="64"/>
      </patternFill>
    </fill>
    <fill>
      <patternFill patternType="solid">
        <fgColor rgb="FFF3E8FF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EDD5"/>
        <bgColor indexed="64"/>
      </patternFill>
    </fill>
    <fill>
      <patternFill patternType="solid">
        <fgColor rgb="FFFEE2E2"/>
        <bgColor indexed="64"/>
      </patternFill>
    </fill>
    <fill>
      <patternFill patternType="solid">
        <fgColor rgb="FFE1EDFE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0" fillId="5" borderId="2" xfId="0" applyFill="1" applyBorder="1" applyAlignment="1">
      <alignment vertical="top" wrapText="1"/>
    </xf>
    <xf numFmtId="164" fontId="1" fillId="5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165" fontId="0" fillId="5" borderId="2" xfId="0" applyNumberFormat="1" applyFill="1" applyBorder="1" applyAlignment="1">
      <alignment horizontal="right" vertical="center"/>
    </xf>
    <xf numFmtId="166" fontId="0" fillId="5" borderId="2" xfId="0" applyNumberFormat="1" applyFill="1" applyBorder="1" applyAlignment="1">
      <alignment vertical="center"/>
    </xf>
    <xf numFmtId="0" fontId="0" fillId="5" borderId="2" xfId="0" applyFill="1" applyBorder="1" applyAlignment="1">
      <alignment horizontal="right" vertical="center"/>
    </xf>
    <xf numFmtId="0" fontId="10" fillId="10" borderId="2" xfId="0" applyFont="1" applyFill="1" applyBorder="1" applyAlignment="1">
      <alignment vertical="center"/>
    </xf>
    <xf numFmtId="165" fontId="10" fillId="10" borderId="2" xfId="0" applyNumberFormat="1" applyFont="1" applyFill="1" applyBorder="1" applyAlignment="1">
      <alignment horizontal="right" vertical="center"/>
    </xf>
    <xf numFmtId="167" fontId="0" fillId="5" borderId="2" xfId="0" applyNumberFormat="1" applyFill="1" applyBorder="1" applyAlignment="1">
      <alignment horizontal="right" vertical="center"/>
    </xf>
    <xf numFmtId="168" fontId="0" fillId="5" borderId="2" xfId="0" applyNumberFormat="1" applyFill="1" applyBorder="1" applyAlignment="1">
      <alignment horizontal="right" vertical="center"/>
    </xf>
    <xf numFmtId="168" fontId="10" fillId="10" borderId="2" xfId="0" applyNumberFormat="1" applyFont="1" applyFill="1" applyBorder="1" applyAlignment="1">
      <alignment horizontal="right" vertical="center"/>
    </xf>
    <xf numFmtId="0" fontId="10" fillId="10" borderId="2" xfId="0" applyFont="1" applyFill="1" applyBorder="1" applyAlignment="1">
      <alignment horizontal="right" vertical="center"/>
    </xf>
    <xf numFmtId="166" fontId="10" fillId="10" borderId="2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165" fontId="12" fillId="5" borderId="2" xfId="0" applyNumberFormat="1" applyFont="1" applyFill="1" applyBorder="1" applyAlignment="1">
      <alignment horizontal="right" vertical="center"/>
    </xf>
    <xf numFmtId="0" fontId="12" fillId="11" borderId="2" xfId="0" applyFont="1" applyFill="1" applyBorder="1" applyAlignment="1">
      <alignment vertical="center"/>
    </xf>
    <xf numFmtId="165" fontId="12" fillId="11" borderId="2" xfId="0" applyNumberFormat="1" applyFont="1" applyFill="1" applyBorder="1" applyAlignment="1">
      <alignment horizontal="right" vertical="center"/>
    </xf>
    <xf numFmtId="0" fontId="13" fillId="12" borderId="2" xfId="0" applyFont="1" applyFill="1" applyBorder="1" applyAlignment="1">
      <alignment horizontal="center" vertical="center"/>
    </xf>
    <xf numFmtId="169" fontId="1" fillId="5" borderId="2" xfId="0" applyNumberFormat="1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0" fillId="5" borderId="2" xfId="0" applyFill="1" applyBorder="1" applyAlignment="1" applyProtection="1">
      <alignment vertical="center"/>
      <protection/>
    </xf>
    <xf numFmtId="165" fontId="0" fillId="5" borderId="2" xfId="0" applyNumberFormat="1" applyFill="1" applyBorder="1" applyAlignment="1" applyProtection="1">
      <alignment horizontal="right" vertical="center"/>
      <protection locked="0"/>
    </xf>
    <xf numFmtId="165" fontId="0" fillId="5" borderId="2" xfId="0" applyNumberFormat="1" applyFill="1" applyBorder="1" applyAlignment="1" applyProtection="1">
      <alignment horizontal="right" vertical="center"/>
      <protection hidden="1"/>
    </xf>
    <xf numFmtId="0" fontId="12" fillId="11" borderId="2" xfId="0" applyFont="1" applyFill="1" applyBorder="1" applyAlignment="1">
      <alignment horizontal="right" vertical="center"/>
    </xf>
    <xf numFmtId="168" fontId="12" fillId="11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3">
    <dxf>
      <font>
        <b/>
        <color rgb="FF991B1B"/>
      </font>
      <fill>
        <patternFill patternType="solid">
          <fgColor rgb="FFFEE2E2"/>
        </patternFill>
      </fill>
    </dxf>
    <dxf>
      <font>
        <b/>
        <color rgb="FF166534"/>
      </font>
      <fill>
        <patternFill patternType="solid">
          <fgColor rgb="FFDCFCE7"/>
        </patternFill>
      </fill>
    </dxf>
    <dxf>
      <font>
        <b/>
        <color rgb="FF9A3412"/>
      </font>
      <fill>
        <patternFill patternType="solid">
          <fgColor rgb="FFFFEDD5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styles" Target="styles.xml"/><Relationship Id="rId16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Image1" Type="http://schemas.openxmlformats.org/officeDocument/2006/relationships/image" Target="../media/image1.png"/><Relationship Id="rIdImage2" Type="http://schemas.openxmlformats.org/officeDocument/2006/relationships/image" Target="../media/image2.png"/><Relationship Id="rIdImage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oneCellAnchor>
    <xdr:from>
      <xdr:col>0</xdr:col>
      <xdr:colOff>28575</xdr:colOff>
      <xdr:row>2</xdr:row>
      <xdr:rowOff>28575</xdr:rowOff>
    </xdr:from>
    <xdr:ext cx="419100" cy="419100"/>
    <xdr:pic>
      <xdr:nvPicPr>
        <xdr:cNvPr id="1" name="Picture 1" descr="Atlas Field Backpack"/>
        <xdr:cNvPicPr>
          <a:picLocks noChangeAspect="1"/>
        </xdr:cNvPicPr>
      </xdr:nvPicPr>
      <xdr:blipFill>
        <a:blip r:embed="rIdImage1"/>
        <a:stretch>
          <a:fillRect/>
        </a:stretch>
      </xdr:blipFill>
      <xdr:spPr>
        <a:xfrm>
          <a:off x="0" y="0"/>
          <a:ext cx="419100" cy="4191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3</xdr:row>
      <xdr:rowOff>28575</xdr:rowOff>
    </xdr:from>
    <xdr:ext cx="419100" cy="419100"/>
    <xdr:pic>
      <xdr:nvPicPr>
        <xdr:cNvPr id="2" name="Picture 2" descr="Pulse USB-C Dock"/>
        <xdr:cNvPicPr>
          <a:picLocks noChangeAspect="1"/>
        </xdr:cNvPicPr>
      </xdr:nvPicPr>
      <xdr:blipFill>
        <a:blip r:embed="rIdImage2"/>
        <a:stretch>
          <a:fillRect/>
        </a:stretch>
      </xdr:blipFill>
      <xdr:spPr>
        <a:xfrm>
          <a:off x="0" y="0"/>
          <a:ext cx="419100" cy="41910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4</xdr:row>
      <xdr:rowOff>28575</xdr:rowOff>
    </xdr:from>
    <xdr:ext cx="419100" cy="419100"/>
    <xdr:pic>
      <xdr:nvPicPr>
        <xdr:cNvPr id="3" name="Picture 3" descr="Northstar Desk Lamp"/>
        <xdr:cNvPicPr>
          <a:picLocks noChangeAspect="1"/>
        </xdr:cNvPicPr>
      </xdr:nvPicPr>
      <xdr:blipFill>
        <a:blip r:embed="rIdImage3"/>
        <a:stretch>
          <a:fillRect/>
        </a:stretch>
      </xdr:blipFill>
      <xdr:spPr>
        <a:xfrm>
          <a:off x="0" y="0"/>
          <a:ext cx="419100" cy="4191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DynamicTerritoryMatrix" displayName="DynamicTerritoryMatrix" ref="A1:H5" totalsRowCount="1" headerRowCount="1">
  <autoFilter ref="A1:H4"/>
  <tableColumns count="8">
    <tableColumn id="1" name="Territory" totalsRowLabel="TOTAL"/>
    <tableColumn id="2" name="Manager"/>
    <tableColumn id="3" name="Quarter"/>
    <tableColumn id="4" name="AMER" totalsRowFunction="sum"/>
    <tableColumn id="5" name="EMEA" totalsRowFunction="sum"/>
    <tableColumn id="6" name="APAC" totalsRowFunction="sum"/>
    <tableColumn id="7" name="Regional Total" totalsRowFunction="sum">
      <calculatedColumnFormula>SUM(DynamicTerritoryMatrix[[#This Row],[AMER]:[APAC]])</calculatedColumnFormula>
    </tableColumn>
    <tableColumn id="8" name="Regional Avg" totalsRowFunction="average">
      <calculatedColumnFormula>ROUND(AVERAGE(DynamicTerritoryMatrix[[#This Row],[AMER]:[APAC]]),0)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KitchenSinkNativeTable" displayName="KitchenSinkNativeTable" ref="A1:F5" totalsRowCount="1" headerRowCount="1">
  <autoFilter ref="A1:F4"/>
  <tableColumns count="6">
    <tableColumn id="1" name="Product" totalsRowLabel="TOTAL"/>
    <tableColumn id="2" name="Region"/>
    <tableColumn id="3" name="Units" totalsRowFunction="sum"/>
    <tableColumn id="4" name="Revenue" totalsRowFunction="sum"/>
    <tableColumn id="5" name="Cost" totalsRowFunction="sum"/>
    <tableColumn id="6" name="Margin" totalsRowLabel="-">
      <calculatedColumnFormula>ROUND(IF((KitchenSinkNativeTable[[#This Row],[Revenue]]&lt;&gt;0),((KitchenSinkNativeTable[[#This Row],[Revenue]]-KitchenSinkNativeTable[[#This Row],[Cost]])/KitchenSinkNativeTable[[#This Row],[Revenue]]),0),4)</calculatedColumnFormula>
    </tableColumn>
  </tableColumns>
  <tableStyleInfo name="TableStyleMedium2" showFirstColumn="0" showLastColumn="0" showRowStripes="1" showColumnStripes="0"/>
</table>
</file>

<file path=xl/worksheets/_rels/sheet10.xml.rels><?xml version="1.0" encoding="UTF-8" standalone="yes"?><Relationships xmlns="http://schemas.openxmlformats.org/package/2006/relationships"><Relationship Id="rIdDrawing1" Type="http://schemas.openxmlformats.org/officeDocument/2006/relationships/drawing" Target="../drawings/drawing1.xml"/><Relationship Id="rIdHyperlink1" Type="http://schemas.openxmlformats.org/officeDocument/2006/relationships/hyperlink" Target="https://example.com/products/atlas-field-backpack" TargetMode="External"/><Relationship Id="rIdHyperlink2" Type="http://schemas.openxmlformats.org/officeDocument/2006/relationships/hyperlink" Target="https://example.com/products/pulse-usb-c-dock" TargetMode="External"/><Relationship Id="rIdHyperlink3" Type="http://schemas.openxmlformats.org/officeDocument/2006/relationships/hyperlink" Target="https://example.com/products/northstar-desk-lamp" TargetMode="External"/></Relationships>
</file>

<file path=xl/worksheets/_rels/sheet13.xml.rels><?xml version="1.0" encoding="UTF-8" standalone="yes"?><Relationships xmlns="http://schemas.openxmlformats.org/package/2006/relationships"><Relationship Id="rIdTable1" Type="http://schemas.openxmlformats.org/officeDocument/2006/relationships/table" Target="../tables/table2.xml"/></Relationships>
</file>

<file path=xl/worksheets/_rels/sheet6.xml.rels><?xml version="1.0" encoding="UTF-8" standalone="yes"?><Relationships xmlns="http://schemas.openxmlformats.org/package/2006/relationships"><Relationship Id="rIdTable1" Type="http://schemas.openxmlformats.org/officeDocument/2006/relationships/table" Target="../tables/table1.xml"/></Relationships>
</file>

<file path=xl/worksheets/_rels/sheet8.xml.rels><?xml version="1.0" encoding="UTF-8" standalone="yes"?><Relationships xmlns="http://schemas.openxmlformats.org/package/2006/relationships"><Relationship Id="rIdHyperlink1" Type="http://schemas.openxmlformats.org/officeDocument/2006/relationships/hyperlink" Target="https://example.com/customers/acme" TargetMode="External"/><Relationship Id="rIdHyperlink2" Type="http://schemas.openxmlformats.org/officeDocument/2006/relationships/hyperlink" Target="mailto:ops@acme.example" TargetMode="External"/><Relationship Id="rIdHyperlink3" Type="http://schemas.openxmlformats.org/officeDocument/2006/relationships/hyperlink" Target="https://example.com/customers/bluebird" TargetMode="External"/><Relationship Id="rIdHyperlink4" Type="http://schemas.openxmlformats.org/officeDocument/2006/relationships/hyperlink" Target="mailto:finance@bluebird.example" TargetMode="External"/><Relationship Id="rIdHyperlink5" Type="http://schemas.openxmlformats.org/officeDocument/2006/relationships/hyperlink" Target="https://example.com/customers/cinder" TargetMode="External"/><Relationship Id="rIdHyperlink6" Type="http://schemas.openxmlformats.org/officeDocument/2006/relationships/hyperlink" Target="mailto:team@cinder.examp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17" customWidth="1"/>
    <col min="2" max="2" width="27" customWidth="1"/>
    <col min="3" max="3" width="29" customWidth="1"/>
    <col min="4" max="4" width="75" customWidth="1"/>
    <col min="5" max="5" width="69" customWidth="1"/>
    <col min="6" max="6" width="15" customWidth="1"/>
    <col min="7" max="7" width="15" customWidth="1"/>
  </cols>
  <sheetData>
    <row r="1" ht="30" customHeight="1">
      <c r="A1" s="1" t="s">
        <v>0</v>
      </c>
      <c r="B1" s="1"/>
      <c r="C1" s="1"/>
      <c r="D1" s="1"/>
      <c r="E1" s="1"/>
      <c r="F1" s="1"/>
      <c r="G1" s="1"/>
    </row>
    <row r="2" ht="30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0" customHeight="1">
      <c r="A3" s="3" t="s">
        <v>8</v>
      </c>
      <c r="B3" s="4" t="s">
        <v>9</v>
      </c>
      <c r="C3" s="5" t="s">
        <v>10</v>
      </c>
      <c r="D3" s="6" t="s">
        <v>11</v>
      </c>
      <c r="E3" s="6" t="s">
        <v>12</v>
      </c>
      <c r="F3" s="7">
        <v>1</v>
      </c>
      <c r="G3" s="7">
        <v>1</v>
      </c>
    </row>
    <row r="4" ht="30" customHeight="1">
      <c r="A4" s="3" t="s">
        <v>8</v>
      </c>
      <c r="B4" s="4" t="s">
        <v>13</v>
      </c>
      <c r="C4" s="5" t="s">
        <v>14</v>
      </c>
      <c r="D4" s="6" t="s">
        <v>15</v>
      </c>
      <c r="E4" s="6" t="s">
        <v>16</v>
      </c>
      <c r="F4" s="7">
        <v>1</v>
      </c>
      <c r="G4" s="7">
        <v>1</v>
      </c>
    </row>
    <row r="5" ht="30" customHeight="1">
      <c r="A5" s="8" t="s">
        <v>17</v>
      </c>
      <c r="B5" s="4" t="s">
        <v>18</v>
      </c>
      <c r="C5" s="5" t="s">
        <v>19</v>
      </c>
      <c r="D5" s="6" t="s">
        <v>20</v>
      </c>
      <c r="E5" s="6" t="s">
        <v>21</v>
      </c>
      <c r="F5" s="7">
        <v>1</v>
      </c>
      <c r="G5" s="7">
        <v>1</v>
      </c>
    </row>
    <row r="6" ht="30" customHeight="1">
      <c r="A6" s="8" t="s">
        <v>17</v>
      </c>
      <c r="B6" s="4" t="s">
        <v>22</v>
      </c>
      <c r="C6" s="5" t="s">
        <v>23</v>
      </c>
      <c r="D6" s="6" t="s">
        <v>24</v>
      </c>
      <c r="E6" s="6" t="s">
        <v>25</v>
      </c>
      <c r="F6" s="7">
        <v>1</v>
      </c>
      <c r="G6" s="7">
        <v>1</v>
      </c>
    </row>
    <row r="7" ht="30" customHeight="1">
      <c r="A7" s="3" t="s">
        <v>8</v>
      </c>
      <c r="B7" s="4" t="s">
        <v>26</v>
      </c>
      <c r="C7" s="5" t="s">
        <v>27</v>
      </c>
      <c r="D7" s="6" t="s">
        <v>28</v>
      </c>
      <c r="E7" s="6" t="s">
        <v>29</v>
      </c>
      <c r="F7" s="7">
        <v>1</v>
      </c>
      <c r="G7" s="7">
        <v>1</v>
      </c>
    </row>
    <row r="8" ht="30" customHeight="1">
      <c r="A8" s="9" t="s">
        <v>30</v>
      </c>
      <c r="B8" s="4" t="s">
        <v>31</v>
      </c>
      <c r="C8" s="5" t="s">
        <v>32</v>
      </c>
      <c r="D8" s="6" t="s">
        <v>33</v>
      </c>
      <c r="E8" s="6" t="s">
        <v>34</v>
      </c>
      <c r="F8" s="7">
        <v>1</v>
      </c>
      <c r="G8" s="7">
        <v>1</v>
      </c>
    </row>
    <row r="9" ht="30" customHeight="1">
      <c r="A9" s="9" t="s">
        <v>30</v>
      </c>
      <c r="B9" s="4" t="s">
        <v>35</v>
      </c>
      <c r="C9" s="5" t="s">
        <v>36</v>
      </c>
      <c r="D9" s="6" t="s">
        <v>37</v>
      </c>
      <c r="E9" s="6" t="s">
        <v>38</v>
      </c>
      <c r="F9" s="7">
        <v>1</v>
      </c>
      <c r="G9" s="7">
        <v>1</v>
      </c>
    </row>
    <row r="10" ht="30" customHeight="1">
      <c r="A10" s="9" t="s">
        <v>30</v>
      </c>
      <c r="B10" s="4" t="s">
        <v>39</v>
      </c>
      <c r="C10" s="5" t="s">
        <v>40</v>
      </c>
      <c r="D10" s="6" t="s">
        <v>41</v>
      </c>
      <c r="E10" s="6" t="s">
        <v>42</v>
      </c>
      <c r="F10" s="7">
        <v>1</v>
      </c>
      <c r="G10" s="7">
        <v>1</v>
      </c>
    </row>
    <row r="11" ht="30" customHeight="1">
      <c r="A11" s="9" t="s">
        <v>30</v>
      </c>
      <c r="B11" s="4" t="s">
        <v>43</v>
      </c>
      <c r="C11" s="5" t="s">
        <v>44</v>
      </c>
      <c r="D11" s="6" t="s">
        <v>45</v>
      </c>
      <c r="E11" s="6" t="s">
        <v>46</v>
      </c>
      <c r="F11" s="7">
        <v>1</v>
      </c>
      <c r="G11" s="7">
        <v>1</v>
      </c>
    </row>
    <row r="12" ht="30" customHeight="1">
      <c r="A12" s="10" t="s">
        <v>47</v>
      </c>
      <c r="B12" s="4" t="s">
        <v>48</v>
      </c>
      <c r="C12" s="5" t="s">
        <v>49</v>
      </c>
      <c r="D12" s="6" t="s">
        <v>50</v>
      </c>
      <c r="E12" s="6" t="s">
        <v>51</v>
      </c>
      <c r="F12" s="7">
        <v>1</v>
      </c>
      <c r="G12" s="7">
        <v>1</v>
      </c>
    </row>
    <row r="13" ht="30" customHeight="1">
      <c r="A13" s="10" t="s">
        <v>47</v>
      </c>
      <c r="B13" s="4" t="s">
        <v>52</v>
      </c>
      <c r="C13" s="5" t="s">
        <v>53</v>
      </c>
      <c r="D13" s="6" t="s">
        <v>54</v>
      </c>
      <c r="E13" s="6" t="s">
        <v>55</v>
      </c>
      <c r="F13" s="7">
        <v>1</v>
      </c>
      <c r="G13" s="7">
        <v>1</v>
      </c>
    </row>
    <row r="14" ht="30" customHeight="1">
      <c r="A14" s="11" t="s">
        <v>56</v>
      </c>
      <c r="B14" s="4" t="s">
        <v>57</v>
      </c>
      <c r="C14" s="5" t="s">
        <v>58</v>
      </c>
      <c r="D14" s="6" t="s">
        <v>59</v>
      </c>
      <c r="E14" s="6" t="s">
        <v>60</v>
      </c>
      <c r="F14" s="7">
        <v>1</v>
      </c>
      <c r="G14" s="7">
        <v>1</v>
      </c>
    </row>
    <row r="15" ht="30" customHeight="1">
      <c r="A15" s="12" t="s">
        <v>61</v>
      </c>
      <c r="B15" s="4" t="s">
        <v>62</v>
      </c>
      <c r="C15" s="5" t="s">
        <v>63</v>
      </c>
      <c r="D15" s="6" t="s">
        <v>64</v>
      </c>
      <c r="E15" s="6" t="s">
        <v>65</v>
      </c>
      <c r="F15" s="7">
        <v>1</v>
      </c>
      <c r="G15" s="7">
        <v>1</v>
      </c>
    </row>
  </sheetData>
  <mergeCells count="1">
    <mergeCell ref="A1:G1"/>
  </mergeCells>
  <hyperlinks>
    <hyperlink ref="C3" location="'01 Typed Accessors'!A1" tooltip="Jump to sheet"/>
    <hyperlink ref="C4" location="'02 Sub Row Expansion'!A1" tooltip="Jump to sheet"/>
    <hyperlink ref="C5" location="'03 Formula DSL'!A1" tooltip="Jump to sheet"/>
    <hyperlink ref="C6" location="'04 Summary Rows'!A1" tooltip="Jump to sheet"/>
    <hyperlink ref="C7" location="'05 Dynamic Columns'!A1" tooltip="Jump to sheet"/>
    <hyperlink ref="C8" location="'06 Badges Checkboxes'!A1" tooltip="Jump to sheet"/>
    <hyperlink ref="C9" location="'07 Hyperlinks'!A1" tooltip="Jump to sheet"/>
    <hyperlink ref="C10" location="'08 Sparklines'!A1" tooltip="Jump to sheet"/>
    <hyperlink ref="C11" location="'09 Images Media'!A1" tooltip="Jump to sheet"/>
    <hyperlink ref="C12" location="'10 Data Validation'!A1" tooltip="Jump to sheet"/>
    <hyperlink ref="C13" location="'11 Protected Inputs'!A1" tooltip="Jump to sheet"/>
    <hyperlink ref="C14" location="'12 Native Excel Table'!A1" tooltip="Jump to sheet"/>
    <hyperlink ref="C15" location="'13 Layout Controls'!A1" tooltip="Jump to sheet"/>
  </hyperlin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15" customWidth="1"/>
    <col min="2" max="2" width="15" customWidth="1"/>
    <col min="3" max="3" width="17" customWidth="1"/>
    <col min="4" max="4" width="29" customWidth="1"/>
    <col min="5" max="5" width="19" customWidth="1"/>
    <col min="6" max="6" width="17" customWidth="1"/>
    <col min="7" max="7" width="14" customWidth="1"/>
    <col min="8" max="8" width="15" customWidth="1"/>
  </cols>
  <sheetData>
    <row r="1" ht="30" customHeight="1">
      <c r="A1" s="1" t="s">
        <v>180</v>
      </c>
      <c r="B1" s="1"/>
      <c r="C1" s="1"/>
      <c r="D1" s="1"/>
      <c r="E1" s="1"/>
      <c r="F1" s="1"/>
      <c r="G1" s="1"/>
      <c r="H1" s="1"/>
    </row>
    <row r="2" ht="30" customHeight="1">
      <c r="A2" s="2" t="s">
        <v>181</v>
      </c>
      <c r="B2" s="2" t="s">
        <v>182</v>
      </c>
      <c r="C2" s="2" t="s">
        <v>92</v>
      </c>
      <c r="D2" s="2" t="s">
        <v>112</v>
      </c>
      <c r="E2" s="2" t="s">
        <v>183</v>
      </c>
      <c r="F2" s="2" t="s">
        <v>147</v>
      </c>
      <c r="G2" s="2" t="s">
        <v>184</v>
      </c>
      <c r="H2" s="2" t="s">
        <v>185</v>
      </c>
    </row>
    <row r="3" ht="48" customHeight="1">
      <c r="A3" s="4"/>
      <c r="B3" s="4">
        <f>IMAGE("https://dummyimage.com/48x48/1e40af/ffffff.png&amp;text=BK","Atlas Field Backpack",3,44,44)</f>
      </c>
      <c r="C3" s="4" t="s">
        <v>186</v>
      </c>
      <c r="D3" s="5" t="s">
        <v>187</v>
      </c>
      <c r="E3" s="4" t="s">
        <v>188</v>
      </c>
      <c r="F3" s="8" t="s">
        <v>151</v>
      </c>
      <c r="G3" s="7">
        <v>1</v>
      </c>
      <c r="H3" s="13">
        <v>129</v>
      </c>
    </row>
    <row r="4" ht="48" customHeight="1">
      <c r="A4" s="4"/>
      <c r="B4" s="4">
        <f>IMAGE("https://dummyimage.com/48x48/065f46/ffffff.png&amp;text=EL","Pulse USB-C Dock",3,44,44)</f>
      </c>
      <c r="C4" s="4" t="s">
        <v>189</v>
      </c>
      <c r="D4" s="5" t="s">
        <v>190</v>
      </c>
      <c r="E4" s="4" t="s">
        <v>191</v>
      </c>
      <c r="F4" s="3" t="s">
        <v>149</v>
      </c>
      <c r="G4" s="7">
        <v>1</v>
      </c>
      <c r="H4" s="13">
        <v>189</v>
      </c>
    </row>
    <row r="5" ht="48" customHeight="1">
      <c r="A5" s="4"/>
      <c r="B5" s="4">
        <f>IMAGE("https://dummyimage.com/48x48/92400e/ffffff.png&amp;text=HM","Northstar Desk Lamp",3,44,44)</f>
      </c>
      <c r="C5" s="4" t="s">
        <v>192</v>
      </c>
      <c r="D5" s="5" t="s">
        <v>193</v>
      </c>
      <c r="E5" s="4" t="s">
        <v>194</v>
      </c>
      <c r="F5" s="11" t="s">
        <v>195</v>
      </c>
      <c r="G5" s="7">
        <v>0</v>
      </c>
      <c r="H5" s="13">
        <v>74</v>
      </c>
    </row>
  </sheetData>
  <mergeCells count="1">
    <mergeCell ref="A1:H1"/>
  </mergeCells>
  <hyperlinks>
    <hyperlink ref="D3" tooltip="Open storefront page" r:id="rIdHyperlink1"/>
    <hyperlink ref="D4" tooltip="Open storefront page" r:id="rIdHyperlink2"/>
    <hyperlink ref="D5" tooltip="Open storefront page" r:id="rIdHyperlink3"/>
  </hyperlinks>
  <drawing r:id="rIdDrawing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23" customWidth="1"/>
    <col min="2" max="2" width="17" customWidth="1"/>
    <col min="3" max="3" width="17" customWidth="1"/>
    <col min="4" max="4" width="19" customWidth="1"/>
  </cols>
  <sheetData>
    <row r="1" ht="30" customHeight="1">
      <c r="A1" s="1" t="s">
        <v>196</v>
      </c>
      <c r="B1" s="1"/>
      <c r="C1" s="1"/>
      <c r="D1" s="1"/>
    </row>
    <row r="2" ht="30" customHeight="1">
      <c r="A2" s="2" t="s">
        <v>68</v>
      </c>
      <c r="B2" s="2" t="s">
        <v>147</v>
      </c>
      <c r="C2" s="2" t="s">
        <v>197</v>
      </c>
      <c r="D2" s="2" t="s">
        <v>198</v>
      </c>
    </row>
    <row r="3" ht="30" customHeight="1">
      <c r="A3" s="4" t="s">
        <v>75</v>
      </c>
      <c r="B3" s="4" t="s">
        <v>199</v>
      </c>
      <c r="C3" s="13">
        <v>42000</v>
      </c>
      <c r="D3" s="14">
        <v>46025.395833333336</v>
      </c>
    </row>
    <row r="4" ht="30" customHeight="1">
      <c r="A4" s="4" t="s">
        <v>80</v>
      </c>
      <c r="B4" s="4" t="s">
        <v>200</v>
      </c>
      <c r="C4" s="13">
        <v>18000</v>
      </c>
      <c r="D4" s="14">
        <v>46031.395833333336</v>
      </c>
    </row>
    <row r="5" ht="30" customHeight="1">
      <c r="A5" s="4" t="s">
        <v>85</v>
      </c>
      <c r="B5" s="4" t="s">
        <v>201</v>
      </c>
      <c r="C5" s="13">
        <v>12000</v>
      </c>
      <c r="D5" s="14">
        <v>46036.395833333336</v>
      </c>
    </row>
    <row r="6" ht="30" customHeight="1">
      <c r="C6" s="16" t="s">
        <v>110</v>
      </c>
    </row>
    <row r="7" ht="30" customHeight="1">
      <c r="C7" s="17">
        <f>SUM(C3:C5)</f>
      </c>
    </row>
  </sheetData>
  <mergeCells count="1">
    <mergeCell ref="A1:D1"/>
  </mergeCells>
  <dataValidations count="3">
    <dataValidation sqref="B4:B6" type="list" showInputMessage="1" promptTitle="Allowed values" prompt="Choose draft, active, or archived." showErrorMessage="1" errorTitle="Invalid status" error="Use one of the allowed workflow states." errorStyle="stop">
      <formula1>"draft,active,archived"</formula1>
    </dataValidation>
    <dataValidation sqref="C4:C6" type="whole" operator="between" showErrorMessage="1" errorTitle="Invalid amount" error="Use a whole number from 1,000 to 100,000." errorStyle="stop">
      <formula1>1000</formula1>
      <formula2>100000</formula2>
    </dataValidation>
    <dataValidation sqref="D4:D6" type="date" operator="greaterThanOrEqual" showErrorMessage="1" errorStyle="stop">
      <formula1>46023</formula1>
    </dataValidation>
  </dataValidations>
</worksheet>
</file>

<file path=xl/worksheets/sheet12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23" customWidth="1"/>
    <col min="2" max="2" width="23" customWidth="1"/>
    <col min="3" max="3" width="23" customWidth="1"/>
  </cols>
  <sheetData>
    <row r="1" ht="30" customHeight="1">
      <c r="A1" s="1" t="s">
        <v>202</v>
      </c>
      <c r="B1" s="1"/>
      <c r="C1" s="1"/>
    </row>
    <row r="2" ht="30" customHeight="1">
      <c r="A2" s="2" t="s">
        <v>68</v>
      </c>
      <c r="B2" s="2" t="s">
        <v>203</v>
      </c>
      <c r="C2" s="2" t="s">
        <v>204</v>
      </c>
    </row>
    <row r="3" ht="30" customHeight="1">
      <c r="A3" s="31" t="s">
        <v>75</v>
      </c>
      <c r="B3" s="32">
        <v>42000</v>
      </c>
      <c r="C3" s="33">
        <f>ROUND((B3*0.9),0)</f>
      </c>
    </row>
    <row r="4" ht="30" customHeight="1">
      <c r="A4" s="31" t="s">
        <v>80</v>
      </c>
      <c r="B4" s="32">
        <v>18000</v>
      </c>
      <c r="C4" s="33">
        <f>ROUND((B4*0.9),0)</f>
      </c>
    </row>
    <row r="5" ht="30" customHeight="1">
      <c r="A5" s="31" t="s">
        <v>85</v>
      </c>
      <c r="B5" s="32">
        <v>12000</v>
      </c>
      <c r="C5" s="33">
        <f>ROUND((B5*0.9),0)</f>
      </c>
    </row>
  </sheetData>
  <sheetProtection sheet="1" password="C6EC" selectLockedCells="1"/>
  <mergeCells count="1">
    <mergeCell ref="A1:C1"/>
  </mergeCells>
  <dataValidations count="1">
    <dataValidation sqref="B4:B6" type="whole" operator="between" showErrorMessage="1" errorStyle="stop">
      <formula1>1000</formula1>
      <formula2>100000</formula2>
    </dataValidation>
  </dataValidations>
</worksheet>
</file>

<file path=xl/worksheets/sheet13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RowHeight="30"/>
  <cols>
    <col min="1" max="1" width="27" customWidth="1"/>
    <col min="2" max="2" width="15" customWidth="1"/>
    <col min="3" max="3" width="15" customWidth="1"/>
    <col min="4" max="4" width="17" customWidth="1"/>
    <col min="5" max="5" width="17" customWidth="1"/>
    <col min="6" max="6" width="17" customWidth="1"/>
  </cols>
  <sheetData>
    <row r="1" ht="30" customHeight="1">
      <c r="A1" s="23" t="s">
        <v>112</v>
      </c>
      <c r="B1" s="23" t="s">
        <v>122</v>
      </c>
      <c r="C1" s="23" t="s">
        <v>205</v>
      </c>
      <c r="D1" s="23" t="s">
        <v>123</v>
      </c>
      <c r="E1" s="23" t="s">
        <v>124</v>
      </c>
      <c r="F1" s="23" t="s">
        <v>125</v>
      </c>
    </row>
    <row r="2" ht="30" customHeight="1">
      <c r="A2" s="4" t="s">
        <v>100</v>
      </c>
      <c r="B2" s="4" t="s">
        <v>128</v>
      </c>
      <c r="C2" s="15">
        <v>8</v>
      </c>
      <c r="D2" s="13">
        <v>11600</v>
      </c>
      <c r="E2" s="13">
        <v>8800</v>
      </c>
      <c r="F2" s="19">
        <f>ROUND(IF((KitchenSinkNativeTable[[#This Row],[Revenue]]&lt;&gt;0),((KitchenSinkNativeTable[[#This Row],[Revenue]]-KitchenSinkNativeTable[[#This Row],[Cost]])/KitchenSinkNativeTable[[#This Row],[Revenue]]),0),4)</f>
        <v>0.2414</v>
      </c>
    </row>
    <row r="3" ht="30" customHeight="1">
      <c r="A3" s="4" t="s">
        <v>105</v>
      </c>
      <c r="B3" s="4" t="s">
        <v>129</v>
      </c>
      <c r="C3" s="15">
        <v>24</v>
      </c>
      <c r="D3" s="13">
        <v>1896</v>
      </c>
      <c r="E3" s="13">
        <v>1280</v>
      </c>
      <c r="F3" s="19">
        <f>ROUND(IF((KitchenSinkNativeTable[[#This Row],[Revenue]]&lt;&gt;0),((KitchenSinkNativeTable[[#This Row],[Revenue]]-KitchenSinkNativeTable[[#This Row],[Cost]])/KitchenSinkNativeTable[[#This Row],[Revenue]]),0),4)</f>
        <v>0.3249</v>
      </c>
    </row>
    <row r="4" ht="30" customHeight="1">
      <c r="A4" s="4" t="s">
        <v>120</v>
      </c>
      <c r="B4" s="4" t="s">
        <v>128</v>
      </c>
      <c r="C4" s="15">
        <v>14</v>
      </c>
      <c r="D4" s="13">
        <v>7280</v>
      </c>
      <c r="E4" s="13">
        <v>5200</v>
      </c>
      <c r="F4" s="19">
        <f>ROUND(IF((KitchenSinkNativeTable[[#This Row],[Revenue]]&lt;&gt;0),((KitchenSinkNativeTable[[#This Row],[Revenue]]-KitchenSinkNativeTable[[#This Row],[Cost]])/KitchenSinkNativeTable[[#This Row],[Revenue]]),0),4)</f>
        <v>0.2857</v>
      </c>
    </row>
    <row r="5" ht="30" customHeight="1">
      <c r="A5" s="25" t="s">
        <v>110</v>
      </c>
      <c r="C5" s="34">
        <f>SUBTOTAL(109,[Units])</f>
        <v>46</v>
      </c>
      <c r="D5" s="26">
        <f>SUBTOTAL(109,[Revenue])</f>
        <v>20776</v>
      </c>
      <c r="E5" s="26">
        <f>SUBTOTAL(109,[Cost])</f>
        <v>15280</v>
      </c>
      <c r="F5" s="35" t="s">
        <v>206</v>
      </c>
    </row>
  </sheetData>
  <tableParts count="1">
    <tablePart r:id="rIdTable1"/>
  </tableParts>
</worksheet>
</file>

<file path=xl/worksheets/sheet14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pane xSplit="1" ySplit="2" topLeftCell="B3" state="frozen" activePane="bottomRight"/>
      <selection pane="topRight"/>
      <selection pane="bottomLeft"/>
      <selection pane="bottomRight" activeCell="B3" sqref="B3"/>
    </sheetView>
  </sheetViews>
  <sheetFormatPr defaultRowHeight="30"/>
  <cols>
    <col min="1" max="1" width="25" customWidth="1"/>
    <col min="2" max="2" width="19" customWidth="1"/>
    <col min="3" max="3" width="17" customWidth="1"/>
    <col min="4" max="4" width="19" customWidth="1"/>
    <col min="7" max="7" width="25" customWidth="1"/>
    <col min="8" max="8" width="21" customWidth="1"/>
    <col min="9" max="9" width="19" customWidth="1"/>
    <col min="10" max="10" width="17" customWidth="1"/>
    <col min="11" max="11" width="19" customWidth="1"/>
  </cols>
  <sheetData>
    <row r="1" ht="30" customHeight="1">
      <c r="A1" s="1" t="s">
        <v>207</v>
      </c>
      <c r="B1" s="1"/>
      <c r="C1" s="1"/>
      <c r="D1" s="1"/>
      <c r="G1" s="1" t="s">
        <v>208</v>
      </c>
      <c r="H1" s="1"/>
      <c r="I1" s="1"/>
      <c r="J1" s="1"/>
      <c r="K1" s="1"/>
    </row>
    <row r="2" ht="30" customHeight="1">
      <c r="A2" s="2" t="s">
        <v>67</v>
      </c>
      <c r="B2" s="2" t="s">
        <v>70</v>
      </c>
      <c r="C2" s="2" t="s">
        <v>71</v>
      </c>
      <c r="D2" s="2" t="s">
        <v>72</v>
      </c>
      <c r="G2" s="2" t="s">
        <v>67</v>
      </c>
      <c r="H2" s="2" t="s">
        <v>68</v>
      </c>
      <c r="I2" s="2" t="s">
        <v>70</v>
      </c>
      <c r="J2" s="2" t="s">
        <v>71</v>
      </c>
      <c r="K2" s="2" t="s">
        <v>72</v>
      </c>
    </row>
    <row r="3" ht="30" customHeight="1">
      <c r="A3" s="4" t="s">
        <v>74</v>
      </c>
      <c r="B3" s="3" t="s">
        <v>77</v>
      </c>
      <c r="C3" s="13">
        <v>420000</v>
      </c>
      <c r="D3" s="14">
        <v>46042.395833333336</v>
      </c>
      <c r="G3" s="4" t="s">
        <v>74</v>
      </c>
      <c r="H3" s="4" t="s">
        <v>75</v>
      </c>
      <c r="I3" s="3" t="s">
        <v>77</v>
      </c>
      <c r="J3" s="13">
        <v>420000</v>
      </c>
      <c r="K3" s="14">
        <v>46042.395833333336</v>
      </c>
    </row>
    <row r="4" ht="30" customHeight="1">
      <c r="A4" s="4" t="s">
        <v>79</v>
      </c>
      <c r="B4" s="8" t="s">
        <v>82</v>
      </c>
      <c r="C4" s="13">
        <v>96000</v>
      </c>
      <c r="D4" s="14">
        <v>46046.395833333336</v>
      </c>
      <c r="G4" s="4" t="s">
        <v>79</v>
      </c>
      <c r="H4" s="4" t="s">
        <v>80</v>
      </c>
      <c r="I4" s="8" t="s">
        <v>82</v>
      </c>
      <c r="J4" s="13">
        <v>96000</v>
      </c>
      <c r="K4" s="14">
        <v>46046.395833333336</v>
      </c>
    </row>
    <row r="5" ht="30" customHeight="1">
      <c r="A5" s="4" t="s">
        <v>84</v>
      </c>
      <c r="B5" s="11" t="s">
        <v>87</v>
      </c>
      <c r="C5" s="13">
        <v>18000</v>
      </c>
      <c r="D5" s="14">
        <v>46050.395833333336</v>
      </c>
      <c r="G5" s="4" t="s">
        <v>84</v>
      </c>
      <c r="H5" s="4" t="s">
        <v>85</v>
      </c>
      <c r="I5" s="11" t="s">
        <v>87</v>
      </c>
      <c r="J5" s="13">
        <v>18000</v>
      </c>
      <c r="K5" s="14">
        <v>46050.395833333336</v>
      </c>
    </row>
  </sheetData>
  <mergeCells count="2">
    <mergeCell ref="A1:D1"/>
    <mergeCell ref="G1:K1"/>
  </mergeCells>
</worksheet>
</file>

<file path=xl/worksheets/sheet2.xml><?xml version="1.0" encoding="utf-8"?>
<worksheet xmlns="http://schemas.openxmlformats.org/spreadsheetml/2006/main" xmlns:r="http://schemas.openxmlformats.org/officeDocument/2006/relationships">
  <dimension ref="A1:G5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25" customWidth="1"/>
    <col min="2" max="2" width="21" customWidth="1"/>
    <col min="3" max="3" width="40" customWidth="1"/>
    <col min="4" max="4" width="19" customWidth="1"/>
    <col min="5" max="5" width="17" customWidth="1"/>
    <col min="6" max="6" width="19" customWidth="1"/>
    <col min="7" max="7" width="52" customWidth="1"/>
  </cols>
  <sheetData>
    <row r="1" ht="30" customHeight="1">
      <c r="A1" s="1" t="s">
        <v>66</v>
      </c>
      <c r="B1" s="1"/>
      <c r="C1" s="1"/>
      <c r="D1" s="1"/>
      <c r="E1" s="1"/>
      <c r="F1" s="1"/>
      <c r="G1" s="1"/>
    </row>
    <row r="2" ht="30" customHeight="1">
      <c r="A2" s="2" t="s">
        <v>67</v>
      </c>
      <c r="B2" s="2" t="s">
        <v>68</v>
      </c>
      <c r="C2" s="2" t="s">
        <v>69</v>
      </c>
      <c r="D2" s="2" t="s">
        <v>70</v>
      </c>
      <c r="E2" s="2" t="s">
        <v>71</v>
      </c>
      <c r="F2" s="2" t="s">
        <v>72</v>
      </c>
      <c r="G2" s="2" t="s">
        <v>73</v>
      </c>
    </row>
    <row r="3" ht="30" customHeight="1">
      <c r="A3" s="4" t="s">
        <v>74</v>
      </c>
      <c r="B3" s="4" t="s">
        <v>75</v>
      </c>
      <c r="C3" s="4" t="s">
        <v>76</v>
      </c>
      <c r="D3" s="3" t="s">
        <v>77</v>
      </c>
      <c r="E3" s="13">
        <v>420000</v>
      </c>
      <c r="F3" s="14">
        <v>46042.395833333336</v>
      </c>
      <c r="G3" s="6" t="s">
        <v>78</v>
      </c>
    </row>
    <row r="4" ht="30" customHeight="1">
      <c r="A4" s="4" t="s">
        <v>79</v>
      </c>
      <c r="B4" s="4" t="s">
        <v>80</v>
      </c>
      <c r="C4" s="4" t="s">
        <v>81</v>
      </c>
      <c r="D4" s="8" t="s">
        <v>82</v>
      </c>
      <c r="E4" s="13">
        <v>96000</v>
      </c>
      <c r="F4" s="14">
        <v>46046.395833333336</v>
      </c>
      <c r="G4" s="6" t="s">
        <v>83</v>
      </c>
    </row>
    <row r="5" ht="30" customHeight="1">
      <c r="A5" s="4" t="s">
        <v>84</v>
      </c>
      <c r="B5" s="4" t="s">
        <v>85</v>
      </c>
      <c r="C5" s="4" t="s">
        <v>86</v>
      </c>
      <c r="D5" s="11" t="s">
        <v>87</v>
      </c>
      <c r="E5" s="13">
        <v>18000</v>
      </c>
      <c r="F5" s="14">
        <v>46050.395833333336</v>
      </c>
      <c r="G5" s="6" t="s">
        <v>88</v>
      </c>
    </row>
  </sheetData>
  <mergeCells count="1">
    <mergeCell ref="A1:G1"/>
  </mergeCells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pane xSplit="3" ySplit="2" topLeftCell="D3" state="frozen" activePane="bottomRight"/>
      <selection pane="topRight"/>
      <selection pane="bottomLeft"/>
      <selection pane="bottomRight" activeCell="D3" sqref="D3"/>
    </sheetView>
  </sheetViews>
  <sheetFormatPr defaultRowHeight="30"/>
  <cols>
    <col min="1" max="1" width="17" customWidth="1"/>
    <col min="2" max="2" width="27" customWidth="1"/>
    <col min="3" max="3" width="19" customWidth="1"/>
    <col min="4" max="4" width="17" customWidth="1"/>
    <col min="5" max="5" width="30" customWidth="1"/>
    <col min="6" max="6" width="13" customWidth="1"/>
    <col min="7" max="7" width="17" customWidth="1"/>
    <col min="8" max="8" width="17" customWidth="1"/>
    <col min="9" max="9" width="15" customWidth="1"/>
  </cols>
  <sheetData>
    <row r="1" ht="30" customHeight="1">
      <c r="A1" s="1" t="s">
        <v>89</v>
      </c>
      <c r="B1" s="1"/>
      <c r="C1" s="1"/>
      <c r="D1" s="1"/>
      <c r="E1" s="1"/>
      <c r="F1" s="1"/>
      <c r="G1" s="1"/>
      <c r="H1" s="1"/>
      <c r="I1" s="1"/>
    </row>
    <row r="2" ht="30" customHeight="1">
      <c r="A2" s="2" t="s">
        <v>90</v>
      </c>
      <c r="B2" s="2" t="s">
        <v>91</v>
      </c>
      <c r="C2" s="2" t="s">
        <v>70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96</v>
      </c>
      <c r="I2" s="2" t="s">
        <v>97</v>
      </c>
    </row>
    <row r="3" ht="30" customHeight="1">
      <c r="A3" s="4" t="s">
        <v>98</v>
      </c>
      <c r="B3" s="4" t="s">
        <v>74</v>
      </c>
      <c r="C3" s="3" t="s">
        <v>77</v>
      </c>
      <c r="D3" s="4" t="s">
        <v>99</v>
      </c>
      <c r="E3" s="6" t="s">
        <v>100</v>
      </c>
      <c r="F3" s="15">
        <v>8</v>
      </c>
      <c r="G3" s="13">
        <v>1450</v>
      </c>
      <c r="H3" s="13">
        <v>11600</v>
      </c>
      <c r="I3" s="7">
        <v>1</v>
      </c>
    </row>
    <row r="4" ht="30" customHeight="1">
      <c r="A4" s="4"/>
      <c r="B4" s="4"/>
      <c r="C4" s="3"/>
      <c r="D4" s="4" t="s">
        <v>101</v>
      </c>
      <c r="E4" s="6" t="s">
        <v>102</v>
      </c>
      <c r="F4" s="15">
        <v>1</v>
      </c>
      <c r="G4" s="13">
        <v>950</v>
      </c>
      <c r="H4" s="13">
        <v>950</v>
      </c>
      <c r="I4" s="7">
        <v>0</v>
      </c>
    </row>
    <row r="5" ht="30" customHeight="1">
      <c r="A5" s="4" t="s">
        <v>103</v>
      </c>
      <c r="B5" s="4" t="s">
        <v>79</v>
      </c>
      <c r="C5" s="8" t="s">
        <v>82</v>
      </c>
      <c r="D5" s="4" t="s">
        <v>104</v>
      </c>
      <c r="E5" s="6" t="s">
        <v>105</v>
      </c>
      <c r="F5" s="15">
        <v>24</v>
      </c>
      <c r="G5" s="13">
        <v>79</v>
      </c>
      <c r="H5" s="13">
        <v>1896</v>
      </c>
      <c r="I5" s="7">
        <v>1</v>
      </c>
    </row>
    <row r="6" ht="30" customHeight="1">
      <c r="A6" s="4"/>
      <c r="B6" s="4"/>
      <c r="C6" s="8"/>
      <c r="D6" s="4" t="s">
        <v>106</v>
      </c>
      <c r="E6" s="6" t="s">
        <v>107</v>
      </c>
      <c r="F6" s="15">
        <v>2</v>
      </c>
      <c r="G6" s="13">
        <v>1250</v>
      </c>
      <c r="H6" s="13">
        <v>2500</v>
      </c>
      <c r="I6" s="7">
        <v>1</v>
      </c>
    </row>
    <row r="7" ht="30" customHeight="1">
      <c r="A7" s="4"/>
      <c r="B7" s="4"/>
      <c r="C7" s="8"/>
      <c r="D7" s="4" t="s">
        <v>108</v>
      </c>
      <c r="E7" s="6" t="s">
        <v>109</v>
      </c>
      <c r="F7" s="15">
        <v>1</v>
      </c>
      <c r="G7" s="13">
        <v>600</v>
      </c>
      <c r="H7" s="13">
        <v>600</v>
      </c>
      <c r="I7" s="7">
        <v>0</v>
      </c>
    </row>
    <row r="8" ht="30" customHeight="1">
      <c r="A8" s="16" t="s">
        <v>110</v>
      </c>
      <c r="F8" s="16">
        <v>36</v>
      </c>
      <c r="H8" s="17">
        <v>17546</v>
      </c>
    </row>
  </sheetData>
  <mergeCells count="7">
    <mergeCell ref="A1:I1"/>
    <mergeCell ref="A3:A4"/>
    <mergeCell ref="B3:B4"/>
    <mergeCell ref="C3:C4"/>
    <mergeCell ref="A5:A7"/>
    <mergeCell ref="B5:B7"/>
    <mergeCell ref="C5:C7"/>
  </mergeCells>
</worksheet>
</file>

<file path=xl/worksheets/sheet4.xml><?xml version="1.0" encoding="utf-8"?>
<worksheet xmlns="http://schemas.openxmlformats.org/spreadsheetml/2006/main" xmlns:r="http://schemas.openxmlformats.org/officeDocument/2006/relationships">
  <dimension ref="A1:J5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27" customWidth="1"/>
    <col min="2" max="2" width="13" customWidth="1"/>
    <col min="3" max="3" width="17" customWidth="1"/>
    <col min="4" max="4" width="15" customWidth="1"/>
    <col min="5" max="5" width="14" customWidth="1"/>
    <col min="6" max="6" width="15" customWidth="1"/>
    <col min="7" max="7" width="17" customWidth="1"/>
    <col min="8" max="8" width="17" customWidth="1"/>
    <col min="9" max="9" width="17" customWidth="1"/>
    <col min="10" max="10" width="15" customWidth="1"/>
  </cols>
  <sheetData>
    <row r="1" ht="30" customHeight="1">
      <c r="A1" s="1" t="s">
        <v>111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>
      <c r="A2" s="2" t="s">
        <v>112</v>
      </c>
      <c r="B2" s="2" t="s">
        <v>94</v>
      </c>
      <c r="C2" s="2" t="s">
        <v>95</v>
      </c>
      <c r="D2" s="2" t="s">
        <v>113</v>
      </c>
      <c r="E2" s="2" t="s">
        <v>114</v>
      </c>
      <c r="F2" s="2" t="s">
        <v>115</v>
      </c>
      <c r="G2" s="2" t="s">
        <v>116</v>
      </c>
      <c r="H2" s="2" t="s">
        <v>117</v>
      </c>
      <c r="I2" s="2" t="s">
        <v>118</v>
      </c>
      <c r="J2" s="2" t="s">
        <v>119</v>
      </c>
    </row>
    <row r="3" ht="30" customHeight="1">
      <c r="A3" s="4" t="s">
        <v>100</v>
      </c>
      <c r="B3" s="15">
        <v>8</v>
      </c>
      <c r="C3" s="13">
        <v>1450</v>
      </c>
      <c r="D3" s="18">
        <v>0.12</v>
      </c>
      <c r="E3" s="15">
        <v>80</v>
      </c>
      <c r="F3" s="15">
        <v>74</v>
      </c>
      <c r="G3" s="13">
        <f>ROUND((B3*C3),2)</f>
      </c>
      <c r="H3" s="13">
        <f>ROUND((G3*(1-D3)),2)</f>
      </c>
      <c r="I3" s="19">
        <f>ROUND(IF((E3&lt;&gt;0),(F3/E3),0),4)</f>
      </c>
      <c r="J3" s="4">
        <f>IF(OR((D3&gt;=0.15),(I3&lt;0.5)),"Review","OK")</f>
      </c>
    </row>
    <row r="4" ht="30" customHeight="1">
      <c r="A4" s="4" t="s">
        <v>105</v>
      </c>
      <c r="B4" s="15">
        <v>24</v>
      </c>
      <c r="C4" s="13">
        <v>79</v>
      </c>
      <c r="D4" s="18">
        <v>0.04</v>
      </c>
      <c r="E4" s="15">
        <v>120</v>
      </c>
      <c r="F4" s="15">
        <v>86</v>
      </c>
      <c r="G4" s="13">
        <f>ROUND((B4*C4),2)</f>
      </c>
      <c r="H4" s="13">
        <f>ROUND((G4*(1-D4)),2)</f>
      </c>
      <c r="I4" s="19">
        <f>ROUND(IF((E4&lt;&gt;0),(F4/E4),0),4)</f>
      </c>
      <c r="J4" s="4">
        <f>IF(OR((D4&gt;=0.15),(I4&lt;0.5)),"Review","OK")</f>
      </c>
    </row>
    <row r="5" ht="30" customHeight="1">
      <c r="A5" s="4" t="s">
        <v>120</v>
      </c>
      <c r="B5" s="15">
        <v>14</v>
      </c>
      <c r="C5" s="13">
        <v>520</v>
      </c>
      <c r="D5" s="18">
        <v>0.18</v>
      </c>
      <c r="E5" s="15">
        <v>40</v>
      </c>
      <c r="F5" s="15">
        <v>18</v>
      </c>
      <c r="G5" s="13">
        <f>ROUND((B5*C5),2)</f>
      </c>
      <c r="H5" s="13">
        <f>ROUND((G5*(1-D5)),2)</f>
      </c>
      <c r="I5" s="19">
        <f>ROUND(IF((E5&lt;&gt;0),(F5/E5),0),4)</f>
      </c>
      <c r="J5" s="4">
        <f>IF(OR((D5&gt;=0.15),(I5&lt;0.5)),"Review","OK")</f>
      </c>
    </row>
  </sheetData>
  <mergeCells count="1">
    <mergeCell ref="A1:J1"/>
  </mergeCells>
  <conditionalFormatting sqref="H4:H6">
    <cfRule type="expression" dxfId="0" priority="1">
      <formula>($H2&lt;1500)</formula>
    </cfRule>
    <cfRule type="expression" dxfId="1" priority="2">
      <formula>($H2&gt;=8000)</formula>
    </cfRule>
  </conditionalFormatting>
  <conditionalFormatting sqref="J4:J6">
    <cfRule type="expression" dxfId="2" priority="3">
      <formula>($J2="Review")</formula>
    </cfRule>
    <cfRule type="expression" dxfId="1" priority="4">
      <formula>($J2="OK")</formula>
    </cfRule>
  </conditionalFormatting>
</worksheet>
</file>

<file path=xl/worksheets/sheet5.xml><?xml version="1.0" encoding="utf-8"?>
<worksheet xmlns="http://schemas.openxmlformats.org/spreadsheetml/2006/main" xmlns:r="http://schemas.openxmlformats.org/officeDocument/2006/relationships">
  <dimension ref="A1:G8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27" customWidth="1"/>
    <col min="2" max="2" width="15" customWidth="1"/>
    <col min="3" max="3" width="17" customWidth="1"/>
    <col min="4" max="4" width="17" customWidth="1"/>
    <col min="5" max="5" width="17" customWidth="1"/>
    <col min="6" max="6" width="15" customWidth="1"/>
    <col min="7" max="7" width="19" customWidth="1"/>
  </cols>
  <sheetData>
    <row r="1" ht="30" customHeight="1">
      <c r="A1" s="1" t="s">
        <v>121</v>
      </c>
      <c r="B1" s="1"/>
      <c r="C1" s="1"/>
      <c r="D1" s="1"/>
      <c r="E1" s="1"/>
      <c r="F1" s="1"/>
      <c r="G1" s="1"/>
    </row>
    <row r="2" ht="30" customHeight="1">
      <c r="A2" s="2" t="s">
        <v>67</v>
      </c>
      <c r="B2" s="2" t="s">
        <v>122</v>
      </c>
      <c r="C2" s="2" t="s">
        <v>123</v>
      </c>
      <c r="D2" s="2" t="s">
        <v>124</v>
      </c>
      <c r="E2" s="2" t="s">
        <v>125</v>
      </c>
      <c r="F2" s="2" t="s">
        <v>126</v>
      </c>
      <c r="G2" s="2" t="s">
        <v>127</v>
      </c>
    </row>
    <row r="3" ht="30" customHeight="1">
      <c r="A3" s="4" t="s">
        <v>74</v>
      </c>
      <c r="B3" s="4" t="s">
        <v>128</v>
      </c>
      <c r="C3" s="13">
        <v>420000</v>
      </c>
      <c r="D3" s="13">
        <v>210000</v>
      </c>
      <c r="E3" s="19">
        <f>ROUND(IF((C3&lt;&gt;0),((C3-D3)/C3),0),4)</f>
      </c>
      <c r="F3" s="15">
        <v>92</v>
      </c>
      <c r="G3" s="14">
        <v>46024.395833333336</v>
      </c>
    </row>
    <row r="4" ht="30" customHeight="1">
      <c r="A4" s="4" t="s">
        <v>79</v>
      </c>
      <c r="B4" s="4" t="s">
        <v>129</v>
      </c>
      <c r="C4" s="13">
        <v>96000</v>
      </c>
      <c r="D4" s="13">
        <v>57000</v>
      </c>
      <c r="E4" s="19">
        <f>ROUND(IF((C4&lt;&gt;0),((C4-D4)/C4),0),4)</f>
      </c>
      <c r="F4" s="15">
        <v>74</v>
      </c>
      <c r="G4" s="14">
        <v>46028.395833333336</v>
      </c>
    </row>
    <row r="5" ht="30" customHeight="1">
      <c r="A5" s="4" t="s">
        <v>84</v>
      </c>
      <c r="B5" s="4" t="s">
        <v>130</v>
      </c>
      <c r="C5" s="13">
        <v>18000</v>
      </c>
      <c r="D5" s="13">
        <v>12000</v>
      </c>
      <c r="E5" s="19">
        <f>ROUND(IF((C5&lt;&gt;0),((C5-D5)/C5),0),4)</f>
      </c>
      <c r="F5" s="15">
        <v>81</v>
      </c>
      <c r="G5" s="14">
        <v>46034.395833333336</v>
      </c>
    </row>
    <row r="6" ht="30" customHeight="1">
      <c r="A6" s="4" t="s">
        <v>131</v>
      </c>
      <c r="B6" s="4" t="s">
        <v>128</v>
      </c>
      <c r="C6" s="13">
        <v>260000</v>
      </c>
      <c r="D6" s="13">
        <v>185000</v>
      </c>
      <c r="E6" s="19">
        <f>ROUND(IF((C6&lt;&gt;0),((C6-D6)/C6),0),4)</f>
      </c>
      <c r="F6" s="15">
        <v>68</v>
      </c>
      <c r="G6" s="14">
        <v>46038.395833333336</v>
      </c>
    </row>
    <row r="7" ht="30" customHeight="1">
      <c r="A7" s="16" t="s">
        <v>110</v>
      </c>
      <c r="B7" s="16"/>
      <c r="C7" s="17">
        <f>SUM(C3:C6)</f>
      </c>
      <c r="D7" s="17">
        <f>SUM(D3:D6)</f>
      </c>
      <c r="E7" s="20">
        <f>AVERAGE(E3:E6)</f>
      </c>
      <c r="F7" s="21">
        <f>AVERAGE(F3:F6)</f>
      </c>
      <c r="G7" s="16"/>
    </row>
    <row r="8" ht="30" customHeight="1">
      <c r="A8" s="16" t="s">
        <v>132</v>
      </c>
      <c r="B8" s="16" t="s">
        <v>133</v>
      </c>
      <c r="C8" s="17">
        <f>AVERAGE(C3:C6)</f>
      </c>
      <c r="D8" s="17">
        <f>AVERAGE(D3:D6)</f>
      </c>
      <c r="E8" s="20">
        <f>MAX(E3:E6)</f>
      </c>
      <c r="F8" s="21">
        <f>MIN(F3:F6)</f>
      </c>
      <c r="G8" s="22">
        <f>MAX(G3:G6)</f>
      </c>
    </row>
  </sheetData>
  <mergeCells count="1">
    <mergeCell ref="A1:G1"/>
  </mergeCells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pane xSplit="2" ySplit="1" topLeftCell="C2" state="frozen" activePane="bottomRight"/>
      <selection pane="topRight"/>
      <selection pane="bottomLeft"/>
      <selection pane="bottomRight" activeCell="C2" sqref="C2"/>
    </sheetView>
  </sheetViews>
  <sheetFormatPr defaultRowHeight="30"/>
  <cols>
    <col min="1" max="1" width="23" customWidth="1"/>
    <col min="2" max="2" width="21" customWidth="1"/>
    <col min="3" max="3" width="15" customWidth="1"/>
    <col min="4" max="4" width="11" customWidth="1"/>
    <col min="5" max="5" width="11" customWidth="1"/>
    <col min="6" max="6" width="11" customWidth="1"/>
    <col min="7" max="7" width="21" customWidth="1"/>
    <col min="8" max="8" width="19" customWidth="1"/>
  </cols>
  <sheetData>
    <row r="1" ht="30" customHeight="1">
      <c r="A1" s="23" t="s">
        <v>134</v>
      </c>
      <c r="B1" s="23" t="s">
        <v>135</v>
      </c>
      <c r="C1" s="23" t="s">
        <v>136</v>
      </c>
      <c r="D1" s="23" t="s">
        <v>129</v>
      </c>
      <c r="E1" s="23" t="s">
        <v>128</v>
      </c>
      <c r="F1" s="23" t="s">
        <v>130</v>
      </c>
      <c r="G1" s="23" t="s">
        <v>137</v>
      </c>
      <c r="H1" s="23" t="s">
        <v>138</v>
      </c>
    </row>
    <row r="2" ht="30" customHeight="1">
      <c r="A2" s="4" t="s">
        <v>139</v>
      </c>
      <c r="B2" s="4" t="s">
        <v>140</v>
      </c>
      <c r="C2" s="4" t="s">
        <v>141</v>
      </c>
      <c r="D2" s="13">
        <v>320000</v>
      </c>
      <c r="E2" s="13">
        <v>48000</v>
      </c>
      <c r="F2" s="13">
        <v>36000</v>
      </c>
      <c r="G2" s="24">
        <f>SUM(DynamicTerritoryMatrix[[#This Row],[AMER]],DynamicTerritoryMatrix[[#This Row],[EMEA]],DynamicTerritoryMatrix[[#This Row],[APAC]])</f>
        <v>404000</v>
      </c>
      <c r="H2" s="13">
        <f>ROUND(AVERAGE(DynamicTerritoryMatrix[[#This Row],[AMER]],DynamicTerritoryMatrix[[#This Row],[EMEA]],DynamicTerritoryMatrix[[#This Row],[APAC]]),0)</f>
        <v>134667</v>
      </c>
    </row>
    <row r="3" ht="30" customHeight="1">
      <c r="A3" s="4" t="s">
        <v>142</v>
      </c>
      <c r="B3" s="4" t="s">
        <v>143</v>
      </c>
      <c r="C3" s="4" t="s">
        <v>141</v>
      </c>
      <c r="D3" s="13">
        <v>42000</v>
      </c>
      <c r="E3" s="13">
        <v>280000</v>
      </c>
      <c r="F3" s="13">
        <v>22000</v>
      </c>
      <c r="G3" s="24">
        <f>SUM(DynamicTerritoryMatrix[[#This Row],[AMER]],DynamicTerritoryMatrix[[#This Row],[EMEA]],DynamicTerritoryMatrix[[#This Row],[APAC]])</f>
        <v>344000</v>
      </c>
      <c r="H3" s="13">
        <f>ROUND(AVERAGE(DynamicTerritoryMatrix[[#This Row],[AMER]],DynamicTerritoryMatrix[[#This Row],[EMEA]],DynamicTerritoryMatrix[[#This Row],[APAC]]),0)</f>
        <v>114667</v>
      </c>
    </row>
    <row r="4" ht="30" customHeight="1">
      <c r="A4" s="4" t="s">
        <v>144</v>
      </c>
      <c r="B4" s="4" t="s">
        <v>145</v>
      </c>
      <c r="C4" s="4" t="s">
        <v>141</v>
      </c>
      <c r="D4" s="13">
        <v>18000</v>
      </c>
      <c r="E4" s="13">
        <v>34000</v>
      </c>
      <c r="F4" s="13">
        <v>210000</v>
      </c>
      <c r="G4" s="24">
        <f>SUM(DynamicTerritoryMatrix[[#This Row],[AMER]],DynamicTerritoryMatrix[[#This Row],[EMEA]],DynamicTerritoryMatrix[[#This Row],[APAC]])</f>
        <v>262000</v>
      </c>
      <c r="H4" s="13">
        <f>ROUND(AVERAGE(DynamicTerritoryMatrix[[#This Row],[AMER]],DynamicTerritoryMatrix[[#This Row],[EMEA]],DynamicTerritoryMatrix[[#This Row],[APAC]]),0)</f>
        <v>87333</v>
      </c>
    </row>
    <row r="5" ht="30" customHeight="1">
      <c r="A5" s="25" t="s">
        <v>110</v>
      </c>
      <c r="D5" s="26">
        <f>SUBTOTAL(109,[AMER])</f>
        <v>380000</v>
      </c>
      <c r="E5" s="26">
        <f>SUBTOTAL(109,[EMEA])</f>
        <v>362000</v>
      </c>
      <c r="F5" s="26">
        <f>SUBTOTAL(109,[APAC])</f>
        <v>268000</v>
      </c>
      <c r="G5" s="26">
        <f>SUBTOTAL(109,[Regional Total])</f>
        <v>1010000</v>
      </c>
      <c r="H5" s="26">
        <f>SUBTOTAL(101,[Regional Avg])</f>
        <v>112222.33333333333</v>
      </c>
    </row>
  </sheetData>
  <tableParts count="1">
    <tablePart r:id="rIdTable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27" customWidth="1"/>
    <col min="2" max="2" width="17" customWidth="1"/>
    <col min="3" max="3" width="17" customWidth="1"/>
    <col min="4" max="4" width="15" customWidth="1"/>
    <col min="5" max="5" width="15" customWidth="1"/>
  </cols>
  <sheetData>
    <row r="1" ht="30" customHeight="1">
      <c r="A1" s="1" t="s">
        <v>146</v>
      </c>
      <c r="B1" s="1"/>
      <c r="C1" s="1"/>
      <c r="D1" s="1"/>
      <c r="E1" s="1"/>
    </row>
    <row r="2" ht="30" customHeight="1">
      <c r="A2" s="2" t="s">
        <v>67</v>
      </c>
      <c r="B2" s="2" t="s">
        <v>147</v>
      </c>
      <c r="C2" s="2" t="s">
        <v>148</v>
      </c>
      <c r="D2" s="2" t="s">
        <v>149</v>
      </c>
      <c r="E2" s="2" t="s">
        <v>150</v>
      </c>
    </row>
    <row r="3" ht="30" customHeight="1">
      <c r="A3" s="4" t="s">
        <v>74</v>
      </c>
      <c r="B3" s="8" t="s">
        <v>151</v>
      </c>
      <c r="C3" s="27" t="s">
        <v>152</v>
      </c>
      <c r="D3" s="7">
        <v>1</v>
      </c>
      <c r="E3" s="28">
        <v>1</v>
      </c>
    </row>
    <row r="4" ht="30" customHeight="1">
      <c r="A4" s="4" t="s">
        <v>79</v>
      </c>
      <c r="B4" s="3" t="s">
        <v>149</v>
      </c>
      <c r="C4" s="11" t="s">
        <v>153</v>
      </c>
      <c r="D4" s="7">
        <v>0</v>
      </c>
      <c r="E4" s="28" t="s">
        <v>154</v>
      </c>
    </row>
    <row r="5" ht="30" customHeight="1">
      <c r="A5" s="4" t="s">
        <v>131</v>
      </c>
      <c r="B5" s="29" t="s">
        <v>155</v>
      </c>
      <c r="C5" s="27" t="s">
        <v>152</v>
      </c>
      <c r="D5" s="7">
        <v>0</v>
      </c>
      <c r="E5" s="28">
        <v>0</v>
      </c>
    </row>
  </sheetData>
  <mergeCells count="1">
    <mergeCell ref="A1:E1"/>
  </mergeCells>
</worksheet>
</file>

<file path=xl/worksheets/sheet8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2" ySplit="2" topLeftCell="C3" state="frozen" activePane="bottomRight"/>
      <selection pane="topRight"/>
      <selection pane="bottomLeft"/>
      <selection pane="bottomRight" activeCell="C3" sqref="C3"/>
    </sheetView>
  </sheetViews>
  <sheetFormatPr defaultRowHeight="30"/>
  <cols>
    <col min="1" max="1" width="27" customWidth="1"/>
    <col min="2" max="2" width="29" customWidth="1"/>
    <col min="3" max="3" width="23" customWidth="1"/>
  </cols>
  <sheetData>
    <row r="1" ht="30" customHeight="1">
      <c r="A1" s="1" t="s">
        <v>156</v>
      </c>
      <c r="B1" s="1"/>
      <c r="C1" s="1"/>
    </row>
    <row r="2" ht="30" customHeight="1">
      <c r="A2" s="2" t="s">
        <v>157</v>
      </c>
      <c r="B2" s="2" t="s">
        <v>158</v>
      </c>
      <c r="C2" s="2" t="s">
        <v>159</v>
      </c>
    </row>
    <row r="3" ht="30" customHeight="1">
      <c r="A3" s="5" t="s">
        <v>74</v>
      </c>
      <c r="B3" s="5" t="s">
        <v>160</v>
      </c>
      <c r="C3" s="5" t="s">
        <v>161</v>
      </c>
    </row>
    <row r="4" ht="30" customHeight="1">
      <c r="A4" s="5" t="s">
        <v>79</v>
      </c>
      <c r="B4" s="5" t="s">
        <v>162</v>
      </c>
      <c r="C4" s="5" t="s">
        <v>163</v>
      </c>
    </row>
    <row r="5" ht="30" customHeight="1">
      <c r="A5" s="5" t="s">
        <v>84</v>
      </c>
      <c r="B5" s="5" t="s">
        <v>164</v>
      </c>
      <c r="C5" s="5" t="s">
        <v>165</v>
      </c>
    </row>
  </sheetData>
  <mergeCells count="1">
    <mergeCell ref="A1:C1"/>
  </mergeCells>
  <hyperlinks>
    <hyperlink ref="C3" location="'04 Summary Rows'!A1" tooltip="Jump to summary sheet"/>
    <hyperlink ref="C4" location="'04 Summary Rows'!A1" tooltip="Jump to summary sheet"/>
    <hyperlink ref="C5" location="'04 Summary Rows'!A1" tooltip="Jump to summary sheet"/>
    <hyperlink ref="A3" tooltip="Open customer record" r:id="rIdHyperlink1"/>
    <hyperlink ref="B3" tooltip="Send email" r:id="rIdHyperlink2"/>
    <hyperlink ref="A4" tooltip="Open customer record" r:id="rIdHyperlink3"/>
    <hyperlink ref="B4" tooltip="Send email" r:id="rIdHyperlink4"/>
    <hyperlink ref="A5" tooltip="Open customer record" r:id="rIdHyperlink5"/>
    <hyperlink ref="B5" tooltip="Send email" r:id="rIdHyperlink6"/>
  </hyperlinks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workbookViewId="0">
      <pane xSplit="1" ySplit="3" topLeftCell="B4" state="frozen" activePane="bottomRight"/>
      <selection pane="topRight"/>
      <selection pane="bottomLeft"/>
      <selection pane="bottomRight" activeCell="B4" sqref="B4"/>
    </sheetView>
  </sheetViews>
  <sheetFormatPr defaultRowHeight="30"/>
  <cols>
    <col min="1" max="1" width="21" customWidth="1"/>
    <col min="2" max="2" width="13" customWidth="1"/>
    <col min="3" max="3" width="13" customWidth="1"/>
    <col min="4" max="4" width="13" customWidth="1"/>
    <col min="5" max="5" width="13" customWidth="1"/>
    <col min="6" max="6" width="13" customWidth="1"/>
    <col min="7" max="7" width="13" customWidth="1"/>
    <col min="8" max="8" width="23" customWidth="1"/>
    <col min="9" max="9" width="23" customWidth="1"/>
    <col min="10" max="10" width="13" customWidth="1"/>
    <col min="11" max="11" width="13" customWidth="1"/>
    <col min="12" max="12" width="13" customWidth="1"/>
    <col min="13" max="13" width="13" customWidth="1"/>
    <col min="14" max="14" width="13" customWidth="1"/>
    <col min="15" max="15" width="13" customWidth="1"/>
    <col min="16" max="16" width="23" customWidth="1"/>
  </cols>
  <sheetData>
    <row r="1" ht="30" customHeight="1">
      <c r="A1" s="1" t="s">
        <v>166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0" customHeight="1">
      <c r="A2" s="30"/>
      <c r="B2" s="23" t="s">
        <v>167</v>
      </c>
      <c r="C2" s="30"/>
      <c r="D2" s="30"/>
      <c r="E2" s="30"/>
      <c r="F2" s="30"/>
      <c r="G2" s="30"/>
      <c r="H2" s="30"/>
      <c r="I2" s="30"/>
      <c r="J2" s="23" t="s">
        <v>168</v>
      </c>
      <c r="K2" s="30"/>
      <c r="L2" s="30"/>
      <c r="M2" s="30"/>
      <c r="N2" s="30"/>
      <c r="O2" s="30"/>
      <c r="P2" s="30"/>
    </row>
    <row r="3" ht="30" customHeight="1">
      <c r="A3" s="2" t="s">
        <v>169</v>
      </c>
      <c r="B3" s="2" t="s">
        <v>170</v>
      </c>
      <c r="C3" s="2" t="s">
        <v>171</v>
      </c>
      <c r="D3" s="2" t="s">
        <v>172</v>
      </c>
      <c r="E3" s="2" t="s">
        <v>173</v>
      </c>
      <c r="F3" s="2" t="s">
        <v>174</v>
      </c>
      <c r="G3" s="2" t="s">
        <v>175</v>
      </c>
      <c r="H3" s="2" t="s">
        <v>176</v>
      </c>
      <c r="I3" s="2" t="s">
        <v>177</v>
      </c>
      <c r="J3" s="2" t="s">
        <v>170</v>
      </c>
      <c r="K3" s="2" t="s">
        <v>171</v>
      </c>
      <c r="L3" s="2" t="s">
        <v>172</v>
      </c>
      <c r="M3" s="2" t="s">
        <v>173</v>
      </c>
      <c r="N3" s="2" t="s">
        <v>174</v>
      </c>
      <c r="O3" s="2" t="s">
        <v>175</v>
      </c>
      <c r="P3" s="2" t="s">
        <v>178</v>
      </c>
    </row>
    <row r="4" ht="40" customHeight="1">
      <c r="A4" s="4" t="s">
        <v>77</v>
      </c>
      <c r="B4" s="4">
        <v>82</v>
      </c>
      <c r="C4" s="4">
        <v>91</v>
      </c>
      <c r="D4" s="4">
        <v>88</v>
      </c>
      <c r="E4" s="4">
        <v>106</v>
      </c>
      <c r="F4" s="4">
        <v>118</v>
      </c>
      <c r="G4" s="4">
        <v>132</v>
      </c>
      <c r="H4" s="4"/>
      <c r="I4" s="4"/>
      <c r="J4" s="4">
        <v>4</v>
      </c>
      <c r="K4" s="4">
        <v>9</v>
      </c>
      <c r="L4" s="4">
        <v>-3</v>
      </c>
      <c r="M4" s="4">
        <v>18</v>
      </c>
      <c r="N4" s="4">
        <v>12</v>
      </c>
      <c r="O4" s="4">
        <v>14</v>
      </c>
      <c r="P4" s="4"/>
    </row>
    <row r="5" ht="40" customHeight="1">
      <c r="A5" s="4" t="s">
        <v>82</v>
      </c>
      <c r="B5" s="4">
        <v>44</v>
      </c>
      <c r="C5" s="4">
        <v>47</v>
      </c>
      <c r="D5" s="4">
        <v>54</v>
      </c>
      <c r="E5" s="4">
        <v>52</v>
      </c>
      <c r="F5" s="4">
        <v>63</v>
      </c>
      <c r="G5" s="4">
        <v>71</v>
      </c>
      <c r="H5" s="4"/>
      <c r="I5" s="4"/>
      <c r="J5" s="4">
        <v>-2</v>
      </c>
      <c r="K5" s="4">
        <v>3</v>
      </c>
      <c r="L5" s="4">
        <v>7</v>
      </c>
      <c r="M5" s="4">
        <v>-2</v>
      </c>
      <c r="N5" s="4">
        <v>11</v>
      </c>
      <c r="O5" s="4">
        <v>8</v>
      </c>
      <c r="P5" s="4"/>
    </row>
    <row r="6" ht="40" customHeight="1">
      <c r="A6" s="4" t="s">
        <v>179</v>
      </c>
      <c r="B6" s="4">
        <v>68</v>
      </c>
      <c r="C6" s="4">
        <v>62</v>
      </c>
      <c r="D6" s="4">
        <v>57</v>
      </c>
      <c r="E6" s="4">
        <v>49</v>
      </c>
      <c r="F6" s="4">
        <v>44</v>
      </c>
      <c r="G6" s="4">
        <v>39</v>
      </c>
      <c r="H6" s="4"/>
      <c r="I6" s="4"/>
      <c r="J6" s="4">
        <v>-1</v>
      </c>
      <c r="K6" s="4">
        <v>-6</v>
      </c>
      <c r="L6" s="4">
        <v>-5</v>
      </c>
      <c r="M6" s="4">
        <v>-8</v>
      </c>
      <c r="N6" s="4">
        <v>-5</v>
      </c>
      <c r="O6" s="4">
        <v>-5</v>
      </c>
      <c r="P6" s="4"/>
    </row>
  </sheetData>
  <mergeCells count="3">
    <mergeCell ref="A1:P1"/>
    <mergeCell ref="B2:G2"/>
    <mergeCell ref="J2:O2"/>
  </mergeCells>
  <extLst>
    <ext xmlns:x14="http://schemas.microsoft.com/office/spreadsheetml/2009/9/main" uri="{05C60535-1F16-4fd2-B633-F4F36F0B64E0}">
      <x14:sparklineGroups xmlns:xm="http://schemas.microsoft.com/office/excel/2006/main">
        <x14:sparklineGroup type="line" displayEmptyCellsAs="gap" last="1" low="1" lineWeight="1.05">
          <x14:colorSeries rgb="FF2563EB"/>
          <x14:colorLast rgb="FF10B981"/>
          <x14:colorLow rgb="FFEF4444"/>
          <x14:sparklines>
            <x14:sparkline>
              <xm:f>'08 Sparklines'!B4:G4</xm:f>
              <xm:sqref>H4</xm:sqref>
            </x14:sparkline>
            <x14:sparkline>
              <xm:f>'08 Sparklines'!B5:G5</xm:f>
              <xm:sqref>H5</xm:sqref>
            </x14:sparkline>
            <x14:sparkline>
              <xm:f>'08 Sparklines'!B6:G6</xm:f>
              <xm:sqref>H6</xm:sqref>
            </x14:sparkline>
          </x14:sparklines>
        </x14:sparklineGroup>
        <x14:sparklineGroup type="column" displayEmptyCellsAs="gap" high="1" low="1">
          <x14:colorSeries rgb="FF0EA5E9"/>
          <x14:colorHigh rgb="FF22C55E"/>
          <x14:colorLow rgb="FFFB923C"/>
          <x14:sparklines>
            <x14:sparkline>
              <xm:f>'08 Sparklines'!B4:G4</xm:f>
              <xm:sqref>I4</xm:sqref>
            </x14:sparkline>
            <x14:sparkline>
              <xm:f>'08 Sparklines'!B5:G5</xm:f>
              <xm:sqref>I5</xm:sqref>
            </x14:sparkline>
            <x14:sparkline>
              <xm:f>'08 Sparklines'!B6:G6</xm:f>
              <xm:sqref>I6</xm:sqref>
            </x14:sparkline>
          </x14:sparklines>
        </x14:sparklineGroup>
        <x14:sparklineGroup type="stacked" displayEmptyCellsAs="gap" negative="1" displayXAxis="1">
          <x14:colorSeries rgb="FF16A34A"/>
          <x14:colorNegative rgb="FFEF4444"/>
          <x14:colorAxis rgb="FF475569"/>
          <x14:sparklines>
            <x14:sparkline>
              <xm:f>'08 Sparklines'!J4:O4</xm:f>
              <xm:sqref>P4</xm:sqref>
            </x14:sparkline>
            <x14:sparkline>
              <xm:f>'08 Sparklines'!J5:O5</xm:f>
              <xm:sqref>P5</xm:sqref>
            </x14:sparkline>
            <x14:sparkline>
              <xm:f>'08 Sparklines'!J6:O6</xm:f>
              <xm:sqref>P6</xm:sqref>
            </x14:sparkline>
          </x14:sparklines>
        </x14:sparklineGroup>
      </x14:sparklineGroups>
    </ext>
  </extLst>
</worksheet>
</file>